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5" yWindow="0" windowWidth="19185" windowHeight="1153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Лист1!$5:$5</definedName>
  </definedNames>
  <calcPr calcId="144525"/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2" i="1"/>
  <c r="G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2" i="1"/>
  <c r="E7" i="1"/>
  <c r="C12" i="1"/>
  <c r="C35" i="1"/>
  <c r="C36" i="1"/>
  <c r="C29" i="1"/>
  <c r="C22" i="1"/>
  <c r="C17" i="1"/>
  <c r="C9" i="1"/>
  <c r="D9" i="1"/>
  <c r="C8" i="1" l="1"/>
  <c r="C7" i="1" s="1"/>
  <c r="H41" i="1" l="1"/>
  <c r="H26" i="1" l="1"/>
  <c r="I22" i="1"/>
  <c r="F29" i="1"/>
  <c r="J15" i="1"/>
  <c r="L15" i="1"/>
  <c r="K12" i="1"/>
  <c r="I12" i="1"/>
  <c r="F12" i="1"/>
  <c r="D12" i="1"/>
  <c r="D35" i="1" l="1"/>
  <c r="L10" i="1" l="1"/>
  <c r="L11" i="1"/>
  <c r="L13" i="1"/>
  <c r="L16" i="1"/>
  <c r="L18" i="1"/>
  <c r="L19" i="1"/>
  <c r="L20" i="1"/>
  <c r="L21" i="1"/>
  <c r="L23" i="1"/>
  <c r="L24" i="1"/>
  <c r="L25" i="1"/>
  <c r="L26" i="1"/>
  <c r="L27" i="1"/>
  <c r="L28" i="1"/>
  <c r="L30" i="1"/>
  <c r="L31" i="1"/>
  <c r="L32" i="1"/>
  <c r="L33" i="1"/>
  <c r="L37" i="1"/>
  <c r="L38" i="1"/>
  <c r="L39" i="1"/>
  <c r="L40" i="1"/>
  <c r="J10" i="1"/>
  <c r="J11" i="1"/>
  <c r="J13" i="1"/>
  <c r="J16" i="1"/>
  <c r="J18" i="1"/>
  <c r="J19" i="1"/>
  <c r="J20" i="1"/>
  <c r="J21" i="1"/>
  <c r="J23" i="1"/>
  <c r="J24" i="1"/>
  <c r="J25" i="1"/>
  <c r="J26" i="1"/>
  <c r="J27" i="1"/>
  <c r="J28" i="1"/>
  <c r="J30" i="1"/>
  <c r="J31" i="1"/>
  <c r="J32" i="1"/>
  <c r="J33" i="1"/>
  <c r="J37" i="1"/>
  <c r="J38" i="1"/>
  <c r="J39" i="1"/>
  <c r="J40" i="1"/>
  <c r="J41" i="1"/>
  <c r="H10" i="1"/>
  <c r="H11" i="1"/>
  <c r="H13" i="1"/>
  <c r="H16" i="1"/>
  <c r="H18" i="1"/>
  <c r="H19" i="1"/>
  <c r="H20" i="1"/>
  <c r="H21" i="1"/>
  <c r="H23" i="1"/>
  <c r="H24" i="1"/>
  <c r="H25" i="1"/>
  <c r="H27" i="1"/>
  <c r="H28" i="1"/>
  <c r="H30" i="1"/>
  <c r="H31" i="1"/>
  <c r="H32" i="1"/>
  <c r="H33" i="1"/>
  <c r="H37" i="1"/>
  <c r="H38" i="1"/>
  <c r="H39" i="1"/>
  <c r="H40" i="1"/>
  <c r="I29" i="1"/>
  <c r="K29" i="1"/>
  <c r="K22" i="1"/>
  <c r="K36" i="1"/>
  <c r="K35" i="1"/>
  <c r="K17" i="1"/>
  <c r="K9" i="1"/>
  <c r="I36" i="1"/>
  <c r="I35" i="1"/>
  <c r="I17" i="1"/>
  <c r="J12" i="1"/>
  <c r="I9" i="1"/>
  <c r="F35" i="1"/>
  <c r="F36" i="1"/>
  <c r="F22" i="1"/>
  <c r="J22" i="1" s="1"/>
  <c r="F17" i="1"/>
  <c r="F9" i="1"/>
  <c r="D36" i="1"/>
  <c r="D29" i="1"/>
  <c r="D22" i="1"/>
  <c r="D17" i="1"/>
  <c r="L17" i="1" l="1"/>
  <c r="H29" i="1"/>
  <c r="H17" i="1"/>
  <c r="L9" i="1"/>
  <c r="J29" i="1"/>
  <c r="J35" i="1"/>
  <c r="H9" i="1"/>
  <c r="H35" i="1"/>
  <c r="H12" i="1"/>
  <c r="H22" i="1"/>
  <c r="H36" i="1"/>
  <c r="J9" i="1"/>
  <c r="J17" i="1"/>
  <c r="J36" i="1"/>
  <c r="L12" i="1"/>
  <c r="L35" i="1"/>
  <c r="L22" i="1"/>
  <c r="L29" i="1"/>
  <c r="L36" i="1"/>
  <c r="D8" i="1"/>
  <c r="D7" i="1" s="1"/>
  <c r="K8" i="1"/>
  <c r="I8" i="1"/>
  <c r="F8" i="1"/>
  <c r="F7" i="1" l="1"/>
  <c r="H7" i="1" s="1"/>
  <c r="H8" i="1"/>
  <c r="K7" i="1"/>
  <c r="L8" i="1"/>
  <c r="I7" i="1"/>
  <c r="J8" i="1"/>
  <c r="J7" i="1" l="1"/>
  <c r="L7" i="1"/>
</calcChain>
</file>

<file path=xl/sharedStrings.xml><?xml version="1.0" encoding="utf-8"?>
<sst xmlns="http://schemas.openxmlformats.org/spreadsheetml/2006/main" count="87" uniqueCount="87">
  <si>
    <t>Налог на имущество физических лиц</t>
  </si>
  <si>
    <t>Налог на имущество организаций</t>
  </si>
  <si>
    <t>Земельный налог</t>
  </si>
  <si>
    <t>Доходы от оказания платных услуг (работ)</t>
  </si>
  <si>
    <t>Доходы от компенсации затрат государства</t>
  </si>
  <si>
    <t>Налог, взимаемый в связи с применением патентной системы налоообложения</t>
  </si>
  <si>
    <t>Наименование доходных источников</t>
  </si>
  <si>
    <t>Доходы от сдачи в аренду имущества, составляющего муниципальную казну (за исключением земельных участков)</t>
  </si>
  <si>
    <t>Код вида доходов бюджетов по статьям классификации доходов бюджетов</t>
  </si>
  <si>
    <t>ДОХОДЫ БЮДЖЕТА ВСЕГО, в том числе: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</si>
  <si>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</si>
  <si>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</si>
  <si>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</si>
  <si>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РФ</t>
  </si>
  <si>
    <t>1 00 00000 00 0000 000</t>
  </si>
  <si>
    <t>1 01 00000 00 0000 000</t>
  </si>
  <si>
    <t>1 01 02000 01 0000 110</t>
  </si>
  <si>
    <t>1 03 00000 00 0000 000</t>
  </si>
  <si>
    <t>НАЛОГИ НА СОВОКУПНЫЙ ДОХОД</t>
  </si>
  <si>
    <t>1 05 00000 00 0000 000</t>
  </si>
  <si>
    <t>Налог, взимаемый в связи с применением упрощенной системы налогообложения</t>
  </si>
  <si>
    <t>1 05 01000 00 0000 110</t>
  </si>
  <si>
    <t>1 05 04000 02 0000 110</t>
  </si>
  <si>
    <t>НАЛОГИ НА ИМУЩЕСТВО</t>
  </si>
  <si>
    <t>1 06 00000 00 0000 000</t>
  </si>
  <si>
    <t xml:space="preserve">1 06 01000 00 0000 110 </t>
  </si>
  <si>
    <t>1 06 02000 02 0000 110</t>
  </si>
  <si>
    <t xml:space="preserve">1 06 06000 00 0000 110 </t>
  </si>
  <si>
    <t>ГОСУДАРСТВЕННАЯ ПОШЛИНА</t>
  </si>
  <si>
    <t xml:space="preserve">1 08 00000 00 0000 000 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</si>
  <si>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</si>
  <si>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</si>
  <si>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</si>
  <si>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 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</si>
  <si>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</si>
  <si>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</si>
  <si>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ИСПОЛЬЗОВАНИИ ПРИРОДНЫМИ РЕСУРСАМИ</t>
  </si>
  <si>
    <t>ДОХОДЫ ОТ ОКАЗАНИЯ ПЛАТНЫХ УСЛУГ И КОМПЕНСАЦИИ ЗАТРАТ ГОСУДАРСТВА</t>
  </si>
  <si>
    <t xml:space="preserve">1 11 05010 00 0000 120 </t>
  </si>
  <si>
    <t>1 11 05020 00 0000 120</t>
  </si>
  <si>
    <t>1 11 05070 00 0000 120</t>
  </si>
  <si>
    <t xml:space="preserve">1 11 07000 00 0000 120 </t>
  </si>
  <si>
    <t>1 11 09000 00 0000 120</t>
  </si>
  <si>
    <t xml:space="preserve">1 12 00000 00 0000 000 </t>
  </si>
  <si>
    <t xml:space="preserve">1 13 00000 00 0000 000 </t>
  </si>
  <si>
    <t xml:space="preserve">1 13 01000 00 0000 130 </t>
  </si>
  <si>
    <t xml:space="preserve">1 13 02000 00 0000 130 </t>
  </si>
  <si>
    <t>ДОХОДЫ ОТ ПРОДАЖИ МАТЕРИАЛЬНЫХ И НЕМАТЕРИАЛЬНЫХ АКТИВОВ</t>
  </si>
  <si>
    <t xml:space="preserve">1 14 00000 00 0000 000 </t>
  </si>
  <si>
    <t>ШТРАФЫ, САНКЦИИ, ВОЗМЕЩЕНИЕ УЩЕРБА</t>
  </si>
  <si>
    <t xml:space="preserve">1 16 00000 00 0000 000 </t>
  </si>
  <si>
    <t>БЕЗВОЗМЕЗДНЫЕ ПОСТУПЛЕНИЯ</t>
  </si>
  <si>
    <t>2 00 00000 00 0000 000</t>
  </si>
  <si>
    <t>БЕЗВОЗМЕЗДНЫЕ ПОСТУПЛЕНИЯ ОТ ДРУГИХ БЮДЖЕТОВ БЮДЖЕТНОЙ СИСТЕМЫ РФ</t>
  </si>
  <si>
    <t>2 02 00000 00 0000 150</t>
  </si>
  <si>
    <t>Дотации бюджетам бюджетной системы РФ</t>
  </si>
  <si>
    <t>2 02 10000 00 0000 150</t>
  </si>
  <si>
    <t>Субсидии бюджетам бюджетной системы РФ (межбюджетные субсидии)</t>
  </si>
  <si>
    <t>2 02 20000 00 0000 150</t>
  </si>
  <si>
    <t>Субвенции бюджетам бюджетной системы РФ</t>
  </si>
  <si>
    <t>2 02 30000 00 0000 150</t>
  </si>
  <si>
    <t>Иные межбюджетные трансферты</t>
  </si>
  <si>
    <t>2 02 40000 00 0000 150</t>
  </si>
  <si>
    <t>2 07 00000 00 0000 150</t>
  </si>
  <si>
    <t>ПРОЧИЕ НЕНАЛОГОВЫЕ ДОХОДЫ</t>
  </si>
  <si>
    <t xml:space="preserve">1 17 00000 00 0000 000 </t>
  </si>
  <si>
    <t>Прочие безвозмездные поступления</t>
  </si>
  <si>
    <t>Прогноз                      на 2025 год</t>
  </si>
  <si>
    <t>Отклонение прогноза на 2026 год к прогнозу на 2025 год, %</t>
  </si>
  <si>
    <t>(тыс. руб.)</t>
  </si>
  <si>
    <t>Приложение № 1      к пояснительной записке</t>
  </si>
  <si>
    <t>Ожидаемое исполнение за           2024 год</t>
  </si>
  <si>
    <t>Прогноз                      на 2026 год</t>
  </si>
  <si>
    <t>Прогноз на                2027 год</t>
  </si>
  <si>
    <t>Отклонение прогноза на 2027 год к прогнозу на 2026 год, %</t>
  </si>
  <si>
    <t>Единый сельскохозяйственный налог</t>
  </si>
  <si>
    <t>1 05 03000 01 0000 110</t>
  </si>
  <si>
    <t>СВЕДЕНИЯ О ДОХОДАХ БЮДЖЕТА ГОРОДА ПО ВИДАМ ДОХОДОВ НА 2025 ГОД И НА ПЛАНОВЫЙ ПЕРИОД 2026 И 2027 ГОДОВ В СРАВНЕНИИ С ОЖИДАЕМЫМ ИСПОЛНЕНИЕМ ЗА 2024 ГОД И ОТЧЕТОМ ЗА 2023 ГОД</t>
  </si>
  <si>
    <t>Фактическое поступление за 2023 год</t>
  </si>
  <si>
    <t>Отклоне-ние к факту 2023 года,%</t>
  </si>
  <si>
    <t>Отклонение прогноза на 2025 год , %</t>
  </si>
  <si>
    <t>к оценке на 2024 год</t>
  </si>
  <si>
    <t>к факту 2023 года</t>
  </si>
  <si>
    <t>Возврат отстатков субсидий, субвенций и иных межбюджетных трансфертов имеющих целевое назначение, прошлых лет</t>
  </si>
  <si>
    <t>2 19 00000 00 0000 000</t>
  </si>
  <si>
    <t>1 05 02000 02 20000 110</t>
  </si>
  <si>
    <t>Единый налог на вмененный доход для отдельных видов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</si>
</sst>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"/>
    <numFmt numFmtId="166" formatCode="_-* #,##0.0\ _₽_-;\-* #,##0.0\ _₽_-;_-* &quot;-&quot;??\ _₽_-;_-@_-"/>
    <numFmt numFmtId="167" formatCode="_-* #,##0.0\ _₽_-;\-* #,##0.0\ _₽_-;_-* &quot;-&quot;?\ _₽_-;_-@_-"/>
    <numFmt numFmtId="168" formatCode="#,##0.0_ ;\-#,##0.0\ "/>
  </numFmts>
  <fonts count="12" x14ac:knownFonts="1">
    <font>
      <sz val="10"/>
      <name val="Arial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8"/>
      <name val="Arial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Fill="1"/>
    <xf numFmtId="0" fontId="3" fillId="2" borderId="0" xfId="0" applyFont="1" applyFill="1"/>
    <xf numFmtId="0" fontId="1" fillId="2" borderId="0" xfId="0" applyFont="1" applyFill="1"/>
    <xf numFmtId="0" fontId="0" fillId="2" borderId="0" xfId="0" applyFill="1"/>
    <xf numFmtId="0" fontId="3" fillId="2" borderId="0" xfId="0" applyFont="1" applyFill="1" applyAlignment="1">
      <alignment wrapText="1"/>
    </xf>
    <xf numFmtId="0" fontId="7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4" fillId="2" borderId="0" xfId="0" applyFont="1" applyFill="1"/>
    <xf numFmtId="0" fontId="5" fillId="2" borderId="0" xfId="0" applyFont="1" applyFill="1"/>
    <xf numFmtId="0" fontId="1" fillId="2" borderId="0" xfId="0" applyFont="1" applyFill="1" applyAlignment="1">
      <alignment horizontal="right"/>
    </xf>
    <xf numFmtId="0" fontId="3" fillId="2" borderId="4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0" fillId="2" borderId="0" xfId="0" applyFill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right" vertical="center" wrapText="1"/>
    </xf>
    <xf numFmtId="166" fontId="7" fillId="2" borderId="1" xfId="1" applyNumberFormat="1" applyFont="1" applyFill="1" applyBorder="1" applyAlignment="1">
      <alignment horizontal="right" vertical="center" wrapText="1"/>
    </xf>
    <xf numFmtId="168" fontId="7" fillId="2" borderId="1" xfId="1" applyNumberFormat="1" applyFont="1" applyFill="1" applyBorder="1" applyAlignment="1">
      <alignment horizontal="right" vertical="center" wrapText="1"/>
    </xf>
    <xf numFmtId="167" fontId="7" fillId="2" borderId="1" xfId="0" applyNumberFormat="1" applyFont="1" applyFill="1" applyBorder="1" applyAlignment="1">
      <alignment horizontal="right" vertical="center" wrapText="1"/>
    </xf>
    <xf numFmtId="166" fontId="7" fillId="2" borderId="1" xfId="0" applyNumberFormat="1" applyFont="1" applyFill="1" applyBorder="1" applyAlignment="1">
      <alignment horizontal="right" vertical="center" wrapText="1"/>
    </xf>
    <xf numFmtId="165" fontId="7" fillId="2" borderId="1" xfId="0" applyNumberFormat="1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166" fontId="1" fillId="2" borderId="1" xfId="1" applyNumberFormat="1" applyFont="1" applyFill="1" applyBorder="1" applyAlignment="1">
      <alignment horizontal="right" vertical="center" wrapText="1"/>
    </xf>
    <xf numFmtId="167" fontId="1" fillId="2" borderId="1" xfId="0" applyNumberFormat="1" applyFont="1" applyFill="1" applyBorder="1" applyAlignment="1">
      <alignment horizontal="right" vertical="center" wrapText="1"/>
    </xf>
    <xf numFmtId="166" fontId="1" fillId="2" borderId="1" xfId="0" applyNumberFormat="1" applyFont="1" applyFill="1" applyBorder="1" applyAlignment="1">
      <alignment horizontal="right" vertical="center" wrapText="1"/>
    </xf>
    <xf numFmtId="165" fontId="1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6" fillId="2" borderId="0" xfId="0" applyFont="1" applyFill="1"/>
    <xf numFmtId="164" fontId="1" fillId="2" borderId="3" xfId="0" applyNumberFormat="1" applyFont="1" applyFill="1" applyBorder="1" applyAlignment="1">
      <alignment horizontal="right" vertical="center" wrapText="1"/>
    </xf>
    <xf numFmtId="165" fontId="1" fillId="2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/>
    <xf numFmtId="0" fontId="1" fillId="2" borderId="1" xfId="0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/>
    <xf numFmtId="0" fontId="2" fillId="2" borderId="0" xfId="0" applyFont="1" applyFill="1" applyBorder="1"/>
    <xf numFmtId="0" fontId="2" fillId="2" borderId="0" xfId="0" applyFont="1" applyFill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tabSelected="1" zoomScaleNormal="90" workbookViewId="0">
      <pane xSplit="1" ySplit="7" topLeftCell="B30" activePane="bottomRight" state="frozen"/>
      <selection pane="topRight" activeCell="C1" sqref="C1"/>
      <selection pane="bottomLeft" activeCell="A6" sqref="A6"/>
      <selection pane="bottomRight" activeCell="B5" sqref="B5:B6"/>
    </sheetView>
  </sheetViews>
  <sheetFormatPr defaultRowHeight="15.75" x14ac:dyDescent="0.25"/>
  <cols>
    <col min="1" max="1" width="42.42578125" style="2" customWidth="1"/>
    <col min="2" max="2" width="21" style="2" bestFit="1" customWidth="1"/>
    <col min="3" max="3" width="15" style="2" customWidth="1"/>
    <col min="4" max="4" width="16.140625" style="2" customWidth="1"/>
    <col min="5" max="5" width="10" style="2" customWidth="1"/>
    <col min="6" max="6" width="12.42578125" style="2" bestFit="1" customWidth="1"/>
    <col min="7" max="7" width="11.5703125" style="2" customWidth="1"/>
    <col min="8" max="8" width="10.7109375" style="3" customWidth="1"/>
    <col min="9" max="9" width="12.42578125" style="2" bestFit="1" customWidth="1"/>
    <col min="10" max="10" width="15.140625" style="2" bestFit="1" customWidth="1"/>
    <col min="11" max="11" width="12.42578125" style="2" bestFit="1" customWidth="1"/>
    <col min="12" max="12" width="15.140625" style="3" bestFit="1" customWidth="1"/>
    <col min="13" max="15" width="9.140625" style="2"/>
  </cols>
  <sheetData>
    <row r="1" spans="1:15" s="4" customFormat="1" ht="17.25" customHeight="1" x14ac:dyDescent="0.25">
      <c r="A1" s="2"/>
      <c r="B1" s="2"/>
      <c r="C1" s="2"/>
      <c r="D1" s="2"/>
      <c r="E1" s="2"/>
      <c r="F1" s="2"/>
      <c r="G1" s="2"/>
      <c r="H1" s="3"/>
      <c r="I1" s="2"/>
      <c r="J1" s="2"/>
      <c r="K1" s="2"/>
      <c r="L1" s="3"/>
      <c r="M1" s="2"/>
      <c r="N1" s="2"/>
      <c r="O1" s="2"/>
    </row>
    <row r="2" spans="1:15" s="4" customFormat="1" ht="39" x14ac:dyDescent="0.25">
      <c r="A2" s="2"/>
      <c r="B2" s="2"/>
      <c r="C2" s="2"/>
      <c r="D2" s="2"/>
      <c r="E2" s="2"/>
      <c r="F2" s="2"/>
      <c r="G2" s="2"/>
      <c r="H2" s="3"/>
      <c r="I2" s="2"/>
      <c r="J2" s="2"/>
      <c r="K2" s="2"/>
      <c r="L2" s="5" t="s">
        <v>70</v>
      </c>
      <c r="M2" s="5"/>
      <c r="N2" s="5"/>
      <c r="O2" s="5"/>
    </row>
    <row r="3" spans="1:15" s="9" customFormat="1" ht="36" customHeight="1" x14ac:dyDescent="0.3">
      <c r="A3" s="6" t="s">
        <v>77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8"/>
      <c r="N3" s="8"/>
      <c r="O3" s="8"/>
    </row>
    <row r="4" spans="1:15" s="4" customFormat="1" x14ac:dyDescent="0.25">
      <c r="A4" s="2"/>
      <c r="B4" s="2"/>
      <c r="C4" s="2"/>
      <c r="D4" s="2"/>
      <c r="E4" s="2"/>
      <c r="F4" s="2"/>
      <c r="G4" s="2"/>
      <c r="H4" s="3"/>
      <c r="I4" s="2"/>
      <c r="J4" s="2"/>
      <c r="K4" s="2"/>
      <c r="L4" s="10" t="s">
        <v>69</v>
      </c>
      <c r="M4" s="2"/>
      <c r="N4" s="2"/>
      <c r="O4" s="2"/>
    </row>
    <row r="5" spans="1:15" s="15" customFormat="1" ht="51" customHeight="1" x14ac:dyDescent="0.2">
      <c r="A5" s="11" t="s">
        <v>6</v>
      </c>
      <c r="B5" s="11" t="s">
        <v>8</v>
      </c>
      <c r="C5" s="11" t="s">
        <v>78</v>
      </c>
      <c r="D5" s="11" t="s">
        <v>71</v>
      </c>
      <c r="E5" s="11" t="s">
        <v>79</v>
      </c>
      <c r="F5" s="11" t="s">
        <v>67</v>
      </c>
      <c r="G5" s="12" t="s">
        <v>80</v>
      </c>
      <c r="H5" s="13"/>
      <c r="I5" s="11" t="s">
        <v>72</v>
      </c>
      <c r="J5" s="11" t="s">
        <v>68</v>
      </c>
      <c r="K5" s="11" t="s">
        <v>73</v>
      </c>
      <c r="L5" s="11" t="s">
        <v>74</v>
      </c>
      <c r="M5" s="14"/>
      <c r="N5" s="14"/>
      <c r="O5" s="14"/>
    </row>
    <row r="6" spans="1:15" s="15" customFormat="1" ht="25.5" x14ac:dyDescent="0.2">
      <c r="A6" s="16"/>
      <c r="B6" s="16"/>
      <c r="C6" s="16"/>
      <c r="D6" s="16"/>
      <c r="E6" s="16"/>
      <c r="F6" s="16"/>
      <c r="G6" s="17" t="s">
        <v>82</v>
      </c>
      <c r="H6" s="18" t="s">
        <v>81</v>
      </c>
      <c r="I6" s="16"/>
      <c r="J6" s="16"/>
      <c r="K6" s="16"/>
      <c r="L6" s="16"/>
      <c r="M6" s="14"/>
      <c r="N6" s="14"/>
      <c r="O6" s="14"/>
    </row>
    <row r="7" spans="1:15" s="28" customFormat="1" x14ac:dyDescent="0.2">
      <c r="A7" s="19" t="s">
        <v>9</v>
      </c>
      <c r="B7" s="20"/>
      <c r="C7" s="21">
        <f>C8+C35</f>
        <v>694869.20000000007</v>
      </c>
      <c r="D7" s="21">
        <f>D8+D35</f>
        <v>1119412.3999999999</v>
      </c>
      <c r="E7" s="21">
        <f>D7/C7*100</f>
        <v>161.09685103325916</v>
      </c>
      <c r="F7" s="22">
        <f>F8+F35</f>
        <v>960582.40000000014</v>
      </c>
      <c r="G7" s="23">
        <f>F7/C7*100</f>
        <v>138.23931180141528</v>
      </c>
      <c r="H7" s="24">
        <f>F7/D7*100</f>
        <v>85.811306003042333</v>
      </c>
      <c r="I7" s="22">
        <f>I8+I35</f>
        <v>507537.2</v>
      </c>
      <c r="J7" s="25">
        <f>I7/F7*100</f>
        <v>52.836404248089487</v>
      </c>
      <c r="K7" s="22">
        <f>K8+K35</f>
        <v>547299.9</v>
      </c>
      <c r="L7" s="26">
        <f>K7/I7*100</f>
        <v>107.83444050997642</v>
      </c>
      <c r="M7" s="27"/>
      <c r="N7" s="27"/>
      <c r="O7" s="27"/>
    </row>
    <row r="8" spans="1:15" s="28" customFormat="1" x14ac:dyDescent="0.2">
      <c r="A8" s="19" t="s">
        <v>10</v>
      </c>
      <c r="B8" s="29" t="s">
        <v>14</v>
      </c>
      <c r="C8" s="21">
        <f>C9+C11+C12+C17+C21+C22+C28+C29+C32+C34+C33</f>
        <v>177504.60000000003</v>
      </c>
      <c r="D8" s="21">
        <f>D9+D11+D12+D17+D21+D22+D28+D29+D32+D34+D33</f>
        <v>216953.80000000002</v>
      </c>
      <c r="E8" s="21">
        <f t="shared" ref="E8:E42" si="0">D8/C8*100</f>
        <v>122.22432545410089</v>
      </c>
      <c r="F8" s="22">
        <f>F9+F11+F12+F17+F21+F22+F28+F29+F32+F34+F33</f>
        <v>259927.30000000002</v>
      </c>
      <c r="G8" s="23">
        <f t="shared" ref="G8:G42" si="1">F8/C8*100</f>
        <v>146.43412058053704</v>
      </c>
      <c r="H8" s="24">
        <f t="shared" ref="H8:H41" si="2">F8/D8*100</f>
        <v>119.80767333874769</v>
      </c>
      <c r="I8" s="22">
        <f>I9+I11+I12+I17+I21+I22+I28+I29+I32+I34+I33</f>
        <v>233948.7</v>
      </c>
      <c r="J8" s="25">
        <f t="shared" ref="J8:J41" si="3">I8/F8*100</f>
        <v>90.005436135411713</v>
      </c>
      <c r="K8" s="22">
        <f>K9+K11+K12+K17+K21+K22+K28+K29+K32+K34+K33</f>
        <v>269600.7</v>
      </c>
      <c r="L8" s="26">
        <f t="shared" ref="L8:L40" si="4">K8/I8*100</f>
        <v>115.23923834584249</v>
      </c>
      <c r="M8" s="27"/>
      <c r="N8" s="27"/>
      <c r="O8" s="27"/>
    </row>
    <row r="9" spans="1:15" s="28" customFormat="1" x14ac:dyDescent="0.2">
      <c r="A9" s="30" t="s">
        <v>11</v>
      </c>
      <c r="B9" s="31" t="s">
        <v>15</v>
      </c>
      <c r="C9" s="32">
        <f>C10</f>
        <v>105979.2</v>
      </c>
      <c r="D9" s="32">
        <f>D10</f>
        <v>111070.6</v>
      </c>
      <c r="E9" s="21">
        <f t="shared" si="0"/>
        <v>104.80415024835064</v>
      </c>
      <c r="F9" s="33">
        <f>F10</f>
        <v>135308</v>
      </c>
      <c r="G9" s="23">
        <f t="shared" si="1"/>
        <v>127.67410963660795</v>
      </c>
      <c r="H9" s="34">
        <f t="shared" si="2"/>
        <v>121.82161616125238</v>
      </c>
      <c r="I9" s="33">
        <f>I10</f>
        <v>149041</v>
      </c>
      <c r="J9" s="35">
        <f t="shared" si="3"/>
        <v>110.14943684039378</v>
      </c>
      <c r="K9" s="33">
        <f>K10</f>
        <v>161407</v>
      </c>
      <c r="L9" s="36">
        <f t="shared" si="4"/>
        <v>108.2970457793493</v>
      </c>
      <c r="M9" s="27"/>
      <c r="N9" s="27"/>
      <c r="O9" s="27"/>
    </row>
    <row r="10" spans="1:15" s="40" customFormat="1" x14ac:dyDescent="0.2">
      <c r="A10" s="37" t="s">
        <v>12</v>
      </c>
      <c r="B10" s="37" t="s">
        <v>16</v>
      </c>
      <c r="C10" s="38">
        <v>105979.2</v>
      </c>
      <c r="D10" s="39">
        <v>111070.6</v>
      </c>
      <c r="E10" s="21">
        <f t="shared" si="0"/>
        <v>104.80415024835064</v>
      </c>
      <c r="F10" s="32">
        <v>135308</v>
      </c>
      <c r="G10" s="23">
        <f t="shared" si="1"/>
        <v>127.67410963660795</v>
      </c>
      <c r="H10" s="34">
        <f t="shared" si="2"/>
        <v>121.82161616125238</v>
      </c>
      <c r="I10" s="32">
        <v>149041</v>
      </c>
      <c r="J10" s="35">
        <f t="shared" si="3"/>
        <v>110.14943684039378</v>
      </c>
      <c r="K10" s="32">
        <v>161407</v>
      </c>
      <c r="L10" s="36">
        <f t="shared" si="4"/>
        <v>108.2970457793493</v>
      </c>
      <c r="M10" s="2"/>
      <c r="N10" s="2"/>
      <c r="O10" s="2"/>
    </row>
    <row r="11" spans="1:15" s="40" customFormat="1" ht="25.5" x14ac:dyDescent="0.2">
      <c r="A11" s="37" t="s">
        <v>13</v>
      </c>
      <c r="B11" s="37" t="s">
        <v>17</v>
      </c>
      <c r="C11" s="38">
        <v>2613.4</v>
      </c>
      <c r="D11" s="32">
        <v>2584.1</v>
      </c>
      <c r="E11" s="21">
        <f t="shared" si="0"/>
        <v>98.878855131246652</v>
      </c>
      <c r="F11" s="32">
        <v>2867.7</v>
      </c>
      <c r="G11" s="23">
        <f t="shared" si="1"/>
        <v>109.73061911685926</v>
      </c>
      <c r="H11" s="34">
        <f t="shared" si="2"/>
        <v>110.97480747649084</v>
      </c>
      <c r="I11" s="32">
        <v>2904.9</v>
      </c>
      <c r="J11" s="35">
        <f t="shared" si="3"/>
        <v>101.29720682079717</v>
      </c>
      <c r="K11" s="32">
        <v>3055.6</v>
      </c>
      <c r="L11" s="36">
        <f t="shared" si="4"/>
        <v>105.18778615442872</v>
      </c>
      <c r="M11" s="2"/>
      <c r="N11" s="2"/>
      <c r="O11" s="2"/>
    </row>
    <row r="12" spans="1:15" s="40" customFormat="1" x14ac:dyDescent="0.2">
      <c r="A12" s="37" t="s">
        <v>18</v>
      </c>
      <c r="B12" s="37" t="s">
        <v>19</v>
      </c>
      <c r="C12" s="32">
        <f>C13+C14+C15+C16</f>
        <v>19940.3</v>
      </c>
      <c r="D12" s="32">
        <f>D13+D15+D16</f>
        <v>25698.400000000001</v>
      </c>
      <c r="E12" s="21">
        <f t="shared" si="0"/>
        <v>128.876696940367</v>
      </c>
      <c r="F12" s="32">
        <f>F13+F15+F16</f>
        <v>20450</v>
      </c>
      <c r="G12" s="23">
        <f t="shared" si="1"/>
        <v>102.55613004819386</v>
      </c>
      <c r="H12" s="34">
        <f t="shared" si="2"/>
        <v>79.576938642094447</v>
      </c>
      <c r="I12" s="32">
        <f>I13+I15+I16</f>
        <v>17235</v>
      </c>
      <c r="J12" s="35">
        <f t="shared" si="3"/>
        <v>84.278728606356964</v>
      </c>
      <c r="K12" s="32">
        <f>K13+K15+K16</f>
        <v>17291.5</v>
      </c>
      <c r="L12" s="36">
        <f t="shared" si="4"/>
        <v>100.32782129387874</v>
      </c>
      <c r="M12" s="2"/>
      <c r="N12" s="2"/>
      <c r="O12" s="2"/>
    </row>
    <row r="13" spans="1:15" s="40" customFormat="1" ht="25.5" x14ac:dyDescent="0.2">
      <c r="A13" s="37" t="s">
        <v>20</v>
      </c>
      <c r="B13" s="37" t="s">
        <v>21</v>
      </c>
      <c r="C13" s="38">
        <v>15551.9</v>
      </c>
      <c r="D13" s="32">
        <v>18198.400000000001</v>
      </c>
      <c r="E13" s="21">
        <f t="shared" si="0"/>
        <v>117.01721333084704</v>
      </c>
      <c r="F13" s="32">
        <v>9777</v>
      </c>
      <c r="G13" s="23">
        <f t="shared" si="1"/>
        <v>62.866916582539758</v>
      </c>
      <c r="H13" s="34">
        <f t="shared" si="2"/>
        <v>53.724503253033227</v>
      </c>
      <c r="I13" s="32">
        <v>10647</v>
      </c>
      <c r="J13" s="35">
        <f t="shared" si="3"/>
        <v>108.89843510279226</v>
      </c>
      <c r="K13" s="32">
        <v>11347.5</v>
      </c>
      <c r="L13" s="36">
        <f t="shared" si="4"/>
        <v>106.57931811777965</v>
      </c>
      <c r="M13" s="2"/>
      <c r="N13" s="2"/>
      <c r="O13" s="2"/>
    </row>
    <row r="14" spans="1:15" s="40" customFormat="1" ht="25.5" x14ac:dyDescent="0.2">
      <c r="A14" s="37" t="s">
        <v>86</v>
      </c>
      <c r="B14" s="37" t="s">
        <v>85</v>
      </c>
      <c r="C14" s="38">
        <v>-85</v>
      </c>
      <c r="D14" s="32"/>
      <c r="E14" s="21">
        <f t="shared" si="0"/>
        <v>0</v>
      </c>
      <c r="F14" s="32"/>
      <c r="G14" s="23">
        <f t="shared" si="1"/>
        <v>0</v>
      </c>
      <c r="H14" s="34"/>
      <c r="I14" s="32"/>
      <c r="J14" s="35"/>
      <c r="K14" s="32"/>
      <c r="L14" s="36"/>
      <c r="M14" s="2"/>
      <c r="N14" s="2"/>
      <c r="O14" s="2"/>
    </row>
    <row r="15" spans="1:15" s="40" customFormat="1" x14ac:dyDescent="0.2">
      <c r="A15" s="37" t="s">
        <v>75</v>
      </c>
      <c r="B15" s="37" t="s">
        <v>76</v>
      </c>
      <c r="C15" s="38">
        <v>12.5</v>
      </c>
      <c r="D15" s="32"/>
      <c r="E15" s="21">
        <f t="shared" si="0"/>
        <v>0</v>
      </c>
      <c r="F15" s="32">
        <v>48</v>
      </c>
      <c r="G15" s="23">
        <f t="shared" si="1"/>
        <v>384</v>
      </c>
      <c r="H15" s="34"/>
      <c r="I15" s="32">
        <v>47</v>
      </c>
      <c r="J15" s="35">
        <f t="shared" si="3"/>
        <v>97.916666666666657</v>
      </c>
      <c r="K15" s="32">
        <v>46</v>
      </c>
      <c r="L15" s="36">
        <f t="shared" si="4"/>
        <v>97.872340425531917</v>
      </c>
      <c r="M15" s="2"/>
      <c r="N15" s="2"/>
      <c r="O15" s="2"/>
    </row>
    <row r="16" spans="1:15" s="40" customFormat="1" ht="25.5" x14ac:dyDescent="0.2">
      <c r="A16" s="37" t="s">
        <v>5</v>
      </c>
      <c r="B16" s="37" t="s">
        <v>22</v>
      </c>
      <c r="C16" s="38">
        <v>4460.8999999999996</v>
      </c>
      <c r="D16" s="32">
        <v>7500</v>
      </c>
      <c r="E16" s="21">
        <f t="shared" si="0"/>
        <v>168.12750790199289</v>
      </c>
      <c r="F16" s="32">
        <v>10625</v>
      </c>
      <c r="G16" s="23">
        <f t="shared" si="1"/>
        <v>238.18063619448989</v>
      </c>
      <c r="H16" s="34">
        <f t="shared" si="2"/>
        <v>141.66666666666669</v>
      </c>
      <c r="I16" s="32">
        <v>6541</v>
      </c>
      <c r="J16" s="35">
        <f t="shared" si="3"/>
        <v>61.562352941176471</v>
      </c>
      <c r="K16" s="32">
        <v>5898</v>
      </c>
      <c r="L16" s="36">
        <f t="shared" si="4"/>
        <v>90.169698822809963</v>
      </c>
      <c r="M16" s="2"/>
      <c r="N16" s="2"/>
      <c r="O16" s="2"/>
    </row>
    <row r="17" spans="1:15" s="40" customFormat="1" x14ac:dyDescent="0.2">
      <c r="A17" s="37" t="s">
        <v>23</v>
      </c>
      <c r="B17" s="37" t="s">
        <v>24</v>
      </c>
      <c r="C17" s="32">
        <f>C18+C19+C20</f>
        <v>25257.800000000003</v>
      </c>
      <c r="D17" s="32">
        <f>D18+D19+D20</f>
        <v>25890</v>
      </c>
      <c r="E17" s="21">
        <f t="shared" si="0"/>
        <v>102.502989175621</v>
      </c>
      <c r="F17" s="32">
        <f>F18+F19+F20</f>
        <v>25021</v>
      </c>
      <c r="G17" s="23">
        <f t="shared" si="1"/>
        <v>99.062467831719303</v>
      </c>
      <c r="H17" s="34">
        <f t="shared" si="2"/>
        <v>96.643491695635376</v>
      </c>
      <c r="I17" s="32">
        <f>I18+I19+I20</f>
        <v>25188</v>
      </c>
      <c r="J17" s="35">
        <f t="shared" si="3"/>
        <v>100.6674393509452</v>
      </c>
      <c r="K17" s="32">
        <f>K18+K19+K20</f>
        <v>25288</v>
      </c>
      <c r="L17" s="36">
        <f t="shared" si="4"/>
        <v>100.39701445132603</v>
      </c>
      <c r="M17" s="2"/>
      <c r="N17" s="2"/>
      <c r="O17" s="2"/>
    </row>
    <row r="18" spans="1:15" s="40" customFormat="1" x14ac:dyDescent="0.2">
      <c r="A18" s="37" t="s">
        <v>0</v>
      </c>
      <c r="B18" s="37" t="s">
        <v>25</v>
      </c>
      <c r="C18" s="38">
        <v>14729.7</v>
      </c>
      <c r="D18" s="32">
        <v>14700</v>
      </c>
      <c r="E18" s="21">
        <f t="shared" si="0"/>
        <v>99.798366565510506</v>
      </c>
      <c r="F18" s="32">
        <v>15100</v>
      </c>
      <c r="G18" s="23">
        <f t="shared" si="1"/>
        <v>102.5139683768169</v>
      </c>
      <c r="H18" s="34">
        <f t="shared" si="2"/>
        <v>102.72108843537416</v>
      </c>
      <c r="I18" s="32">
        <v>15230</v>
      </c>
      <c r="J18" s="35">
        <f t="shared" si="3"/>
        <v>100.86092715231788</v>
      </c>
      <c r="K18" s="32">
        <v>15310</v>
      </c>
      <c r="L18" s="36">
        <f t="shared" si="4"/>
        <v>100.5252790544977</v>
      </c>
      <c r="M18" s="2"/>
      <c r="N18" s="2"/>
      <c r="O18" s="2"/>
    </row>
    <row r="19" spans="1:15" s="40" customFormat="1" x14ac:dyDescent="0.2">
      <c r="A19" s="37" t="s">
        <v>1</v>
      </c>
      <c r="B19" s="37" t="s">
        <v>26</v>
      </c>
      <c r="C19" s="38">
        <v>7202.6</v>
      </c>
      <c r="D19" s="32">
        <v>7440</v>
      </c>
      <c r="E19" s="21">
        <f t="shared" si="0"/>
        <v>103.29603198844862</v>
      </c>
      <c r="F19" s="32">
        <v>7525</v>
      </c>
      <c r="G19" s="23">
        <f t="shared" si="1"/>
        <v>104.47616138616611</v>
      </c>
      <c r="H19" s="34">
        <f t="shared" si="2"/>
        <v>101.14247311827957</v>
      </c>
      <c r="I19" s="32">
        <v>7510</v>
      </c>
      <c r="J19" s="35">
        <f t="shared" si="3"/>
        <v>99.800664451827245</v>
      </c>
      <c r="K19" s="32">
        <v>7477</v>
      </c>
      <c r="L19" s="36">
        <f t="shared" si="4"/>
        <v>99.56058588548602</v>
      </c>
      <c r="M19" s="2"/>
      <c r="N19" s="2"/>
      <c r="O19" s="2"/>
    </row>
    <row r="20" spans="1:15" s="40" customFormat="1" x14ac:dyDescent="0.2">
      <c r="A20" s="37" t="s">
        <v>2</v>
      </c>
      <c r="B20" s="37" t="s">
        <v>27</v>
      </c>
      <c r="C20" s="38">
        <v>3325.5</v>
      </c>
      <c r="D20" s="32">
        <v>3750</v>
      </c>
      <c r="E20" s="21">
        <f t="shared" si="0"/>
        <v>112.76499774470004</v>
      </c>
      <c r="F20" s="32">
        <v>2396</v>
      </c>
      <c r="G20" s="23">
        <f t="shared" si="1"/>
        <v>72.049315892347011</v>
      </c>
      <c r="H20" s="34">
        <f t="shared" si="2"/>
        <v>63.893333333333338</v>
      </c>
      <c r="I20" s="32">
        <v>2448</v>
      </c>
      <c r="J20" s="35">
        <f t="shared" si="3"/>
        <v>102.1702838063439</v>
      </c>
      <c r="K20" s="32">
        <v>2501</v>
      </c>
      <c r="L20" s="36">
        <f t="shared" si="4"/>
        <v>102.16503267973856</v>
      </c>
      <c r="M20" s="2"/>
      <c r="N20" s="2"/>
      <c r="O20" s="2"/>
    </row>
    <row r="21" spans="1:15" s="40" customFormat="1" x14ac:dyDescent="0.2">
      <c r="A21" s="37" t="s">
        <v>28</v>
      </c>
      <c r="B21" s="37" t="s">
        <v>29</v>
      </c>
      <c r="C21" s="38">
        <v>4745.3</v>
      </c>
      <c r="D21" s="32">
        <v>5315</v>
      </c>
      <c r="E21" s="21">
        <f t="shared" si="0"/>
        <v>112.0055633995743</v>
      </c>
      <c r="F21" s="32">
        <v>5415</v>
      </c>
      <c r="G21" s="23">
        <f t="shared" si="1"/>
        <v>114.11291172317873</v>
      </c>
      <c r="H21" s="34">
        <f t="shared" si="2"/>
        <v>101.88146754468485</v>
      </c>
      <c r="I21" s="32">
        <v>5515</v>
      </c>
      <c r="J21" s="35">
        <f t="shared" si="3"/>
        <v>101.84672206832872</v>
      </c>
      <c r="K21" s="32">
        <v>5615</v>
      </c>
      <c r="L21" s="36">
        <f t="shared" si="4"/>
        <v>101.81323662737987</v>
      </c>
      <c r="M21" s="2"/>
      <c r="N21" s="2"/>
      <c r="O21" s="2"/>
    </row>
    <row r="22" spans="1:15" s="40" customFormat="1" ht="38.25" x14ac:dyDescent="0.2">
      <c r="A22" s="37" t="s">
        <v>30</v>
      </c>
      <c r="B22" s="37" t="s">
        <v>31</v>
      </c>
      <c r="C22" s="41">
        <f>C23+C24+C25+C26+C27</f>
        <v>12336.600000000002</v>
      </c>
      <c r="D22" s="41">
        <f>D23+D24+D25+D26+D27</f>
        <v>12504.5</v>
      </c>
      <c r="E22" s="21">
        <f t="shared" si="0"/>
        <v>101.36099087268775</v>
      </c>
      <c r="F22" s="41">
        <f>F23+F24+F25+F26+F27</f>
        <v>14013.5</v>
      </c>
      <c r="G22" s="23">
        <f t="shared" si="1"/>
        <v>113.59288620851773</v>
      </c>
      <c r="H22" s="34">
        <f t="shared" si="2"/>
        <v>112.06765564396817</v>
      </c>
      <c r="I22" s="32">
        <f>I23+I24+I25+I26+I27</f>
        <v>11559.599999999999</v>
      </c>
      <c r="J22" s="35">
        <f t="shared" si="3"/>
        <v>82.489028436864444</v>
      </c>
      <c r="K22" s="32">
        <f>K23+K24+K25+K26+K27</f>
        <v>11697.6</v>
      </c>
      <c r="L22" s="36">
        <f t="shared" si="4"/>
        <v>101.19381293470364</v>
      </c>
      <c r="M22" s="2"/>
      <c r="N22" s="2"/>
      <c r="O22" s="2"/>
    </row>
    <row r="23" spans="1:15" s="40" customFormat="1" ht="63.75" x14ac:dyDescent="0.2">
      <c r="A23" s="37" t="s">
        <v>32</v>
      </c>
      <c r="B23" s="37" t="s">
        <v>38</v>
      </c>
      <c r="C23" s="38">
        <v>5978.6</v>
      </c>
      <c r="D23" s="32">
        <v>6253.6</v>
      </c>
      <c r="E23" s="21">
        <f t="shared" si="0"/>
        <v>104.59973906934734</v>
      </c>
      <c r="F23" s="32">
        <v>5571.6</v>
      </c>
      <c r="G23" s="23">
        <f t="shared" si="1"/>
        <v>93.192386177365933</v>
      </c>
      <c r="H23" s="34">
        <f t="shared" si="2"/>
        <v>89.094281693744406</v>
      </c>
      <c r="I23" s="32">
        <v>4798.5</v>
      </c>
      <c r="J23" s="35">
        <f t="shared" si="3"/>
        <v>86.124273099289255</v>
      </c>
      <c r="K23" s="32">
        <v>4798.5</v>
      </c>
      <c r="L23" s="36">
        <f t="shared" si="4"/>
        <v>100</v>
      </c>
      <c r="M23" s="2"/>
      <c r="N23" s="2"/>
      <c r="O23" s="2"/>
    </row>
    <row r="24" spans="1:15" s="40" customFormat="1" ht="89.25" x14ac:dyDescent="0.2">
      <c r="A24" s="37" t="s">
        <v>33</v>
      </c>
      <c r="B24" s="37" t="s">
        <v>39</v>
      </c>
      <c r="C24" s="38">
        <v>736.8</v>
      </c>
      <c r="D24" s="32">
        <v>677</v>
      </c>
      <c r="E24" s="21">
        <f t="shared" si="0"/>
        <v>91.883821932681869</v>
      </c>
      <c r="F24" s="32">
        <v>775</v>
      </c>
      <c r="G24" s="23">
        <f t="shared" si="1"/>
        <v>105.18458197611294</v>
      </c>
      <c r="H24" s="34">
        <f t="shared" si="2"/>
        <v>114.47562776957163</v>
      </c>
      <c r="I24" s="32">
        <v>775</v>
      </c>
      <c r="J24" s="35">
        <f t="shared" si="3"/>
        <v>100</v>
      </c>
      <c r="K24" s="32">
        <v>775</v>
      </c>
      <c r="L24" s="36">
        <f t="shared" si="4"/>
        <v>100</v>
      </c>
      <c r="M24" s="2"/>
      <c r="N24" s="2"/>
      <c r="O24" s="2"/>
    </row>
    <row r="25" spans="1:15" s="40" customFormat="1" ht="38.25" x14ac:dyDescent="0.2">
      <c r="A25" s="37" t="s">
        <v>7</v>
      </c>
      <c r="B25" s="37" t="s">
        <v>40</v>
      </c>
      <c r="C25" s="38">
        <v>2609.9</v>
      </c>
      <c r="D25" s="32">
        <v>2810.1</v>
      </c>
      <c r="E25" s="21">
        <f t="shared" si="0"/>
        <v>107.67079198436721</v>
      </c>
      <c r="F25" s="32">
        <v>4950.8999999999996</v>
      </c>
      <c r="G25" s="23">
        <f t="shared" si="1"/>
        <v>189.69692325376448</v>
      </c>
      <c r="H25" s="34">
        <f t="shared" si="2"/>
        <v>176.1823422653998</v>
      </c>
      <c r="I25" s="32">
        <v>3269.4</v>
      </c>
      <c r="J25" s="35">
        <f t="shared" si="3"/>
        <v>66.036478216081932</v>
      </c>
      <c r="K25" s="32">
        <v>3406.7</v>
      </c>
      <c r="L25" s="36">
        <f t="shared" si="4"/>
        <v>104.19954731755061</v>
      </c>
      <c r="M25" s="2"/>
      <c r="N25" s="2"/>
      <c r="O25" s="2"/>
    </row>
    <row r="26" spans="1:15" s="40" customFormat="1" ht="25.5" x14ac:dyDescent="0.2">
      <c r="A26" s="37" t="s">
        <v>34</v>
      </c>
      <c r="B26" s="37" t="s">
        <v>41</v>
      </c>
      <c r="C26" s="42">
        <v>81</v>
      </c>
      <c r="D26" s="32">
        <v>0</v>
      </c>
      <c r="E26" s="21">
        <f t="shared" si="0"/>
        <v>0</v>
      </c>
      <c r="F26" s="32">
        <v>50</v>
      </c>
      <c r="G26" s="23">
        <f t="shared" si="1"/>
        <v>61.728395061728392</v>
      </c>
      <c r="H26" s="34" t="e">
        <f t="shared" si="2"/>
        <v>#DIV/0!</v>
      </c>
      <c r="I26" s="32">
        <v>50</v>
      </c>
      <c r="J26" s="35">
        <f t="shared" si="3"/>
        <v>100</v>
      </c>
      <c r="K26" s="32">
        <v>50</v>
      </c>
      <c r="L26" s="36">
        <f t="shared" si="4"/>
        <v>100</v>
      </c>
      <c r="M26" s="2"/>
      <c r="N26" s="2"/>
      <c r="O26" s="2"/>
    </row>
    <row r="27" spans="1:15" s="40" customFormat="1" ht="76.5" x14ac:dyDescent="0.2">
      <c r="A27" s="37" t="s">
        <v>35</v>
      </c>
      <c r="B27" s="37" t="s">
        <v>42</v>
      </c>
      <c r="C27" s="38">
        <v>2930.3</v>
      </c>
      <c r="D27" s="32">
        <v>2763.8</v>
      </c>
      <c r="E27" s="21">
        <f t="shared" si="0"/>
        <v>94.31798791932566</v>
      </c>
      <c r="F27" s="32">
        <v>2666</v>
      </c>
      <c r="G27" s="23">
        <f t="shared" si="1"/>
        <v>90.980445688154788</v>
      </c>
      <c r="H27" s="34">
        <f t="shared" si="2"/>
        <v>96.461393733265794</v>
      </c>
      <c r="I27" s="32">
        <v>2666.7</v>
      </c>
      <c r="J27" s="35">
        <f t="shared" si="3"/>
        <v>100.02625656414104</v>
      </c>
      <c r="K27" s="32">
        <v>2667.4</v>
      </c>
      <c r="L27" s="36">
        <f t="shared" si="4"/>
        <v>100.02624967187911</v>
      </c>
      <c r="M27" s="2"/>
      <c r="N27" s="2"/>
      <c r="O27" s="2"/>
    </row>
    <row r="28" spans="1:15" s="40" customFormat="1" ht="25.5" x14ac:dyDescent="0.2">
      <c r="A28" s="37" t="s">
        <v>36</v>
      </c>
      <c r="B28" s="37" t="s">
        <v>43</v>
      </c>
      <c r="C28" s="38">
        <v>1437</v>
      </c>
      <c r="D28" s="32">
        <v>1443.9</v>
      </c>
      <c r="E28" s="21">
        <f t="shared" si="0"/>
        <v>100.48016701461377</v>
      </c>
      <c r="F28" s="32">
        <v>955.1</v>
      </c>
      <c r="G28" s="23">
        <f t="shared" si="1"/>
        <v>66.464857341684066</v>
      </c>
      <c r="H28" s="34">
        <f t="shared" si="2"/>
        <v>66.147240113581276</v>
      </c>
      <c r="I28" s="32">
        <v>955.1</v>
      </c>
      <c r="J28" s="35">
        <f t="shared" si="3"/>
        <v>100</v>
      </c>
      <c r="K28" s="32">
        <v>955.1</v>
      </c>
      <c r="L28" s="36">
        <f t="shared" si="4"/>
        <v>100</v>
      </c>
      <c r="M28" s="2"/>
      <c r="N28" s="2"/>
      <c r="O28" s="2"/>
    </row>
    <row r="29" spans="1:15" s="40" customFormat="1" ht="25.5" x14ac:dyDescent="0.2">
      <c r="A29" s="37" t="s">
        <v>37</v>
      </c>
      <c r="B29" s="37" t="s">
        <v>44</v>
      </c>
      <c r="C29" s="32">
        <f>C30+C31</f>
        <v>1085.5</v>
      </c>
      <c r="D29" s="32">
        <f>D30+D31</f>
        <v>28100.1</v>
      </c>
      <c r="E29" s="21">
        <f t="shared" si="0"/>
        <v>2588.6780285582681</v>
      </c>
      <c r="F29" s="32">
        <f>F30+F31</f>
        <v>54608.4</v>
      </c>
      <c r="G29" s="23">
        <f t="shared" si="1"/>
        <v>5030.7139567019813</v>
      </c>
      <c r="H29" s="34">
        <f t="shared" si="2"/>
        <v>194.33525147597342</v>
      </c>
      <c r="I29" s="32">
        <f>I30+I31</f>
        <v>20395.5</v>
      </c>
      <c r="J29" s="35">
        <f t="shared" si="3"/>
        <v>37.348649658294327</v>
      </c>
      <c r="K29" s="32">
        <f>K30+K31</f>
        <v>43313.2</v>
      </c>
      <c r="L29" s="36">
        <f t="shared" si="4"/>
        <v>212.36645338432493</v>
      </c>
      <c r="M29" s="2"/>
      <c r="N29" s="2"/>
      <c r="O29" s="2"/>
    </row>
    <row r="30" spans="1:15" s="40" customFormat="1" x14ac:dyDescent="0.2">
      <c r="A30" s="37" t="s">
        <v>3</v>
      </c>
      <c r="B30" s="37" t="s">
        <v>45</v>
      </c>
      <c r="C30" s="38">
        <v>513.9</v>
      </c>
      <c r="D30" s="32">
        <v>345.8</v>
      </c>
      <c r="E30" s="21">
        <f t="shared" si="0"/>
        <v>67.289355905818255</v>
      </c>
      <c r="F30" s="32">
        <v>450.5</v>
      </c>
      <c r="G30" s="23">
        <f t="shared" si="1"/>
        <v>87.662969449309202</v>
      </c>
      <c r="H30" s="34">
        <f t="shared" si="2"/>
        <v>130.27761711972238</v>
      </c>
      <c r="I30" s="32">
        <v>450.5</v>
      </c>
      <c r="J30" s="35">
        <f t="shared" si="3"/>
        <v>100</v>
      </c>
      <c r="K30" s="32">
        <v>450.5</v>
      </c>
      <c r="L30" s="36">
        <f t="shared" si="4"/>
        <v>100</v>
      </c>
      <c r="M30" s="2"/>
      <c r="N30" s="2"/>
      <c r="O30" s="2"/>
    </row>
    <row r="31" spans="1:15" s="40" customFormat="1" x14ac:dyDescent="0.2">
      <c r="A31" s="37" t="s">
        <v>4</v>
      </c>
      <c r="B31" s="37" t="s">
        <v>46</v>
      </c>
      <c r="C31" s="38">
        <v>571.6</v>
      </c>
      <c r="D31" s="32">
        <v>27754.3</v>
      </c>
      <c r="E31" s="21">
        <f t="shared" si="0"/>
        <v>4855.5458362491254</v>
      </c>
      <c r="F31" s="32">
        <v>54157.9</v>
      </c>
      <c r="G31" s="23">
        <f t="shared" si="1"/>
        <v>9474.7900629811047</v>
      </c>
      <c r="H31" s="34">
        <f t="shared" si="2"/>
        <v>195.13336672155305</v>
      </c>
      <c r="I31" s="32">
        <v>19945</v>
      </c>
      <c r="J31" s="35">
        <f t="shared" si="3"/>
        <v>36.827498850583204</v>
      </c>
      <c r="K31" s="32">
        <v>42862.7</v>
      </c>
      <c r="L31" s="36">
        <f t="shared" si="4"/>
        <v>214.90448734018548</v>
      </c>
      <c r="M31" s="2"/>
      <c r="N31" s="2"/>
      <c r="O31" s="2"/>
    </row>
    <row r="32" spans="1:15" s="40" customFormat="1" ht="25.5" x14ac:dyDescent="0.2">
      <c r="A32" s="37" t="s">
        <v>47</v>
      </c>
      <c r="B32" s="37" t="s">
        <v>48</v>
      </c>
      <c r="C32" s="38">
        <v>3466.6</v>
      </c>
      <c r="D32" s="32">
        <v>4039.5</v>
      </c>
      <c r="E32" s="21">
        <f t="shared" si="0"/>
        <v>116.526279351526</v>
      </c>
      <c r="F32" s="32">
        <v>901</v>
      </c>
      <c r="G32" s="23">
        <f t="shared" si="1"/>
        <v>25.990884440085388</v>
      </c>
      <c r="H32" s="34">
        <f t="shared" si="2"/>
        <v>22.304740685728433</v>
      </c>
      <c r="I32" s="32">
        <v>766.1</v>
      </c>
      <c r="J32" s="35">
        <f t="shared" si="3"/>
        <v>85.027746947835738</v>
      </c>
      <c r="K32" s="32">
        <v>590.4</v>
      </c>
      <c r="L32" s="36">
        <f t="shared" si="4"/>
        <v>77.065657224905365</v>
      </c>
      <c r="M32" s="2"/>
      <c r="N32" s="2"/>
      <c r="O32" s="2"/>
    </row>
    <row r="33" spans="1:16" s="40" customFormat="1" x14ac:dyDescent="0.2">
      <c r="A33" s="37" t="s">
        <v>49</v>
      </c>
      <c r="B33" s="37" t="s">
        <v>50</v>
      </c>
      <c r="C33" s="38">
        <v>580.20000000000005</v>
      </c>
      <c r="D33" s="32">
        <v>307.7</v>
      </c>
      <c r="E33" s="21">
        <f t="shared" si="0"/>
        <v>53.033436745949672</v>
      </c>
      <c r="F33" s="32">
        <v>387.6</v>
      </c>
      <c r="G33" s="23">
        <f t="shared" si="1"/>
        <v>66.804550155118932</v>
      </c>
      <c r="H33" s="34">
        <f t="shared" si="2"/>
        <v>125.96685082872929</v>
      </c>
      <c r="I33" s="32">
        <v>388.5</v>
      </c>
      <c r="J33" s="35">
        <f t="shared" si="3"/>
        <v>100.23219814241486</v>
      </c>
      <c r="K33" s="32">
        <v>387.3</v>
      </c>
      <c r="L33" s="36">
        <f t="shared" si="4"/>
        <v>99.691119691119695</v>
      </c>
      <c r="M33" s="2"/>
      <c r="N33" s="2"/>
      <c r="O33" s="2"/>
    </row>
    <row r="34" spans="1:16" s="40" customFormat="1" x14ac:dyDescent="0.2">
      <c r="A34" s="37" t="s">
        <v>64</v>
      </c>
      <c r="B34" s="37" t="s">
        <v>65</v>
      </c>
      <c r="C34" s="38">
        <v>62.7</v>
      </c>
      <c r="D34" s="32"/>
      <c r="E34" s="21">
        <f t="shared" si="0"/>
        <v>0</v>
      </c>
      <c r="F34" s="32">
        <v>0</v>
      </c>
      <c r="G34" s="23">
        <f t="shared" si="1"/>
        <v>0</v>
      </c>
      <c r="H34" s="34"/>
      <c r="I34" s="32">
        <v>0</v>
      </c>
      <c r="J34" s="35"/>
      <c r="K34" s="32">
        <v>0</v>
      </c>
      <c r="L34" s="36"/>
      <c r="M34" s="2"/>
      <c r="N34" s="2"/>
      <c r="O34" s="2"/>
    </row>
    <row r="35" spans="1:16" s="40" customFormat="1" x14ac:dyDescent="0.2">
      <c r="A35" s="43" t="s">
        <v>51</v>
      </c>
      <c r="B35" s="43" t="s">
        <v>52</v>
      </c>
      <c r="C35" s="21">
        <f>C37+C38+C39+C40+C41+C42</f>
        <v>517364.60000000003</v>
      </c>
      <c r="D35" s="21">
        <f>D37+D38+D39+D40+D41</f>
        <v>902458.6</v>
      </c>
      <c r="E35" s="21">
        <f t="shared" si="0"/>
        <v>174.43377455666661</v>
      </c>
      <c r="F35" s="21">
        <f>F37+F38+F39+F40+F41</f>
        <v>700655.10000000009</v>
      </c>
      <c r="G35" s="23">
        <f t="shared" si="1"/>
        <v>135.42772350485518</v>
      </c>
      <c r="H35" s="24">
        <f t="shared" si="2"/>
        <v>77.638475604310287</v>
      </c>
      <c r="I35" s="21">
        <f>I37+I38+I39+I40+I41</f>
        <v>273588.5</v>
      </c>
      <c r="J35" s="25">
        <f t="shared" si="3"/>
        <v>39.047528520094978</v>
      </c>
      <c r="K35" s="21">
        <f>K37+K38+K39+K40+K41</f>
        <v>277699.20000000001</v>
      </c>
      <c r="L35" s="26">
        <f t="shared" si="4"/>
        <v>101.50251198423912</v>
      </c>
      <c r="M35" s="2"/>
      <c r="N35" s="2"/>
      <c r="O35" s="2"/>
    </row>
    <row r="36" spans="1:16" s="40" customFormat="1" ht="25.5" x14ac:dyDescent="0.2">
      <c r="A36" s="37" t="s">
        <v>53</v>
      </c>
      <c r="B36" s="37" t="s">
        <v>54</v>
      </c>
      <c r="C36" s="32">
        <f>C37+C38+C39+C40</f>
        <v>517364.7</v>
      </c>
      <c r="D36" s="32">
        <f>D37+D38+D39+D40</f>
        <v>902354.5</v>
      </c>
      <c r="E36" s="21">
        <f t="shared" si="0"/>
        <v>174.41361963813918</v>
      </c>
      <c r="F36" s="32">
        <f>F37+F38+F39+F40</f>
        <v>700590.60000000009</v>
      </c>
      <c r="G36" s="23">
        <f t="shared" si="1"/>
        <v>135.41523030079171</v>
      </c>
      <c r="H36" s="34">
        <f t="shared" si="2"/>
        <v>77.640284389339229</v>
      </c>
      <c r="I36" s="32">
        <f>I37+I38+I39+I40</f>
        <v>273588.5</v>
      </c>
      <c r="J36" s="35">
        <f t="shared" si="3"/>
        <v>39.051123437853711</v>
      </c>
      <c r="K36" s="32">
        <f>K37+K38+K39+K40</f>
        <v>277699.20000000001</v>
      </c>
      <c r="L36" s="36">
        <f t="shared" si="4"/>
        <v>101.50251198423912</v>
      </c>
      <c r="M36" s="2"/>
      <c r="N36" s="2"/>
      <c r="O36" s="2"/>
    </row>
    <row r="37" spans="1:16" s="40" customFormat="1" x14ac:dyDescent="0.2">
      <c r="A37" s="37" t="s">
        <v>55</v>
      </c>
      <c r="B37" s="37" t="s">
        <v>56</v>
      </c>
      <c r="C37" s="38">
        <v>78761</v>
      </c>
      <c r="D37" s="32">
        <v>75797</v>
      </c>
      <c r="E37" s="21">
        <f t="shared" si="0"/>
        <v>96.236716141237409</v>
      </c>
      <c r="F37" s="32">
        <v>80284</v>
      </c>
      <c r="G37" s="23">
        <f t="shared" si="1"/>
        <v>101.93369815009967</v>
      </c>
      <c r="H37" s="34">
        <f t="shared" si="2"/>
        <v>105.9197593572305</v>
      </c>
      <c r="I37" s="32">
        <v>60646</v>
      </c>
      <c r="J37" s="35">
        <f t="shared" si="3"/>
        <v>75.539335359473867</v>
      </c>
      <c r="K37" s="32">
        <v>64087</v>
      </c>
      <c r="L37" s="36">
        <f t="shared" si="4"/>
        <v>105.67391089272169</v>
      </c>
      <c r="M37" s="2"/>
      <c r="N37" s="2"/>
      <c r="O37" s="2"/>
    </row>
    <row r="38" spans="1:16" s="40" customFormat="1" ht="25.5" x14ac:dyDescent="0.2">
      <c r="A38" s="37" t="s">
        <v>57</v>
      </c>
      <c r="B38" s="37" t="s">
        <v>58</v>
      </c>
      <c r="C38" s="38">
        <v>277637.8</v>
      </c>
      <c r="D38" s="32">
        <v>645079</v>
      </c>
      <c r="E38" s="21">
        <f t="shared" si="0"/>
        <v>232.34552355623049</v>
      </c>
      <c r="F38" s="32">
        <v>343715.9</v>
      </c>
      <c r="G38" s="23">
        <f t="shared" si="1"/>
        <v>123.80010935110421</v>
      </c>
      <c r="H38" s="34">
        <f t="shared" si="2"/>
        <v>53.282760716129339</v>
      </c>
      <c r="I38" s="32">
        <v>40303.199999999997</v>
      </c>
      <c r="J38" s="35">
        <f t="shared" si="3"/>
        <v>11.725730465189418</v>
      </c>
      <c r="K38" s="32">
        <v>39753.9</v>
      </c>
      <c r="L38" s="36">
        <f t="shared" si="4"/>
        <v>98.637080926576559</v>
      </c>
      <c r="M38" s="2"/>
      <c r="N38" s="2"/>
      <c r="O38" s="2"/>
    </row>
    <row r="39" spans="1:16" s="40" customFormat="1" x14ac:dyDescent="0.2">
      <c r="A39" s="37" t="s">
        <v>59</v>
      </c>
      <c r="B39" s="37" t="s">
        <v>60</v>
      </c>
      <c r="C39" s="38">
        <v>144676.6</v>
      </c>
      <c r="D39" s="32">
        <v>160706.5</v>
      </c>
      <c r="E39" s="21">
        <f t="shared" si="0"/>
        <v>111.07981525692475</v>
      </c>
      <c r="F39" s="32">
        <v>166756.20000000001</v>
      </c>
      <c r="G39" s="23">
        <f t="shared" si="1"/>
        <v>115.26134841432547</v>
      </c>
      <c r="H39" s="34">
        <f t="shared" si="2"/>
        <v>103.76444014398921</v>
      </c>
      <c r="I39" s="32">
        <v>157803.9</v>
      </c>
      <c r="J39" s="35">
        <f t="shared" si="3"/>
        <v>94.631503956074795</v>
      </c>
      <c r="K39" s="32">
        <v>159022.9</v>
      </c>
      <c r="L39" s="36">
        <f t="shared" si="4"/>
        <v>100.77247773977702</v>
      </c>
      <c r="M39" s="2"/>
      <c r="N39" s="2"/>
      <c r="O39" s="2"/>
    </row>
    <row r="40" spans="1:16" s="40" customFormat="1" x14ac:dyDescent="0.2">
      <c r="A40" s="37" t="s">
        <v>61</v>
      </c>
      <c r="B40" s="37" t="s">
        <v>62</v>
      </c>
      <c r="C40" s="38">
        <v>16289.3</v>
      </c>
      <c r="D40" s="32">
        <v>20772</v>
      </c>
      <c r="E40" s="21">
        <f t="shared" si="0"/>
        <v>127.51929180504995</v>
      </c>
      <c r="F40" s="32">
        <v>109834.5</v>
      </c>
      <c r="G40" s="23">
        <f t="shared" si="1"/>
        <v>674.27390986721343</v>
      </c>
      <c r="H40" s="34">
        <f t="shared" si="2"/>
        <v>528.76227614095899</v>
      </c>
      <c r="I40" s="32">
        <v>14835.4</v>
      </c>
      <c r="J40" s="35">
        <f t="shared" si="3"/>
        <v>13.507049242269051</v>
      </c>
      <c r="K40" s="32">
        <v>14835.4</v>
      </c>
      <c r="L40" s="36">
        <f t="shared" si="4"/>
        <v>100</v>
      </c>
      <c r="M40" s="2"/>
      <c r="N40" s="2"/>
      <c r="O40" s="2"/>
    </row>
    <row r="41" spans="1:16" s="40" customFormat="1" x14ac:dyDescent="0.2">
      <c r="A41" s="37" t="s">
        <v>66</v>
      </c>
      <c r="B41" s="37" t="s">
        <v>63</v>
      </c>
      <c r="C41" s="38">
        <v>0</v>
      </c>
      <c r="D41" s="32">
        <v>104.1</v>
      </c>
      <c r="E41" s="21"/>
      <c r="F41" s="32">
        <v>64.5</v>
      </c>
      <c r="G41" s="23"/>
      <c r="H41" s="34">
        <f t="shared" si="2"/>
        <v>61.959654178674349</v>
      </c>
      <c r="I41" s="32">
        <v>0</v>
      </c>
      <c r="J41" s="35">
        <f t="shared" si="3"/>
        <v>0</v>
      </c>
      <c r="K41" s="32">
        <v>0</v>
      </c>
      <c r="L41" s="36"/>
      <c r="M41" s="2"/>
      <c r="N41" s="2"/>
      <c r="O41" s="2"/>
    </row>
    <row r="42" spans="1:16" s="50" customFormat="1" ht="39" x14ac:dyDescent="0.25">
      <c r="A42" s="44" t="s">
        <v>83</v>
      </c>
      <c r="B42" s="45" t="s">
        <v>84</v>
      </c>
      <c r="C42" s="46">
        <v>-0.1</v>
      </c>
      <c r="D42" s="47"/>
      <c r="E42" s="21">
        <f t="shared" si="0"/>
        <v>0</v>
      </c>
      <c r="F42" s="47"/>
      <c r="G42" s="23">
        <f t="shared" si="1"/>
        <v>0</v>
      </c>
      <c r="H42" s="47"/>
      <c r="I42" s="47"/>
      <c r="J42" s="47"/>
      <c r="K42" s="47"/>
      <c r="L42" s="48"/>
      <c r="M42" s="49"/>
      <c r="N42" s="49"/>
      <c r="O42" s="49"/>
    </row>
    <row r="43" spans="1:16" s="51" customForma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6" s="3" customFormat="1" x14ac:dyDescent="0.25"/>
    <row r="45" spans="1:16" x14ac:dyDescent="0.25">
      <c r="P45" s="1"/>
    </row>
    <row r="46" spans="1:16" x14ac:dyDescent="0.25">
      <c r="P46" s="1"/>
    </row>
    <row r="47" spans="1:16" x14ac:dyDescent="0.25">
      <c r="P47" s="1"/>
    </row>
    <row r="48" spans="1:16" x14ac:dyDescent="0.25">
      <c r="P48" s="1"/>
    </row>
  </sheetData>
  <sheetProtection formatCells="0" formatColumns="0" formatRows="0" selectLockedCells="1" sort="0" autoFilter="0" selectUnlockedCells="1"/>
  <mergeCells count="12">
    <mergeCell ref="A3:L3"/>
    <mergeCell ref="C5:C6"/>
    <mergeCell ref="G5:H5"/>
    <mergeCell ref="A5:A6"/>
    <mergeCell ref="B5:B6"/>
    <mergeCell ref="D5:D6"/>
    <mergeCell ref="E5:E6"/>
    <mergeCell ref="F5:F6"/>
    <mergeCell ref="I5:I6"/>
    <mergeCell ref="J5:J6"/>
    <mergeCell ref="K5:K6"/>
    <mergeCell ref="L5:L6"/>
  </mergeCells>
  <phoneticPr fontId="8" type="noConversion"/>
  <pageMargins left="0.78740157480314965" right="0.78740157480314965" top="0.59055118110236227" bottom="0.59055118110236227" header="0" footer="0.19685039370078741"/>
  <pageSetup paperSize="9" scale="65" fitToHeight="0" orientation="landscape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Патрушева</dc:creator>
  <cp:lastModifiedBy>Консультант</cp:lastModifiedBy>
  <cp:lastPrinted>2024-11-13T14:20:48Z</cp:lastPrinted>
  <dcterms:created xsi:type="dcterms:W3CDTF">2008-01-21T10:04:12Z</dcterms:created>
  <dcterms:modified xsi:type="dcterms:W3CDTF">2024-11-13T14:23:41Z</dcterms:modified>
</cp:coreProperties>
</file>